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9860" windowHeight="65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G40" i="1"/>
  <c r="F39" i="1"/>
  <c r="J27" i="1"/>
  <c r="J31" i="1" s="1"/>
  <c r="F27" i="1"/>
  <c r="F31" i="1" s="1"/>
  <c r="B27" i="1"/>
  <c r="B31" i="1" s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26" i="1" s="1"/>
  <c r="M7" i="1"/>
  <c r="M27" i="1" s="1"/>
  <c r="M31" i="1" s="1"/>
  <c r="L7" i="1"/>
  <c r="L27" i="1" s="1"/>
  <c r="L31" i="1" s="1"/>
  <c r="K7" i="1"/>
  <c r="K27" i="1" s="1"/>
  <c r="K31" i="1" s="1"/>
  <c r="J7" i="1"/>
  <c r="I7" i="1"/>
  <c r="I27" i="1" s="1"/>
  <c r="I31" i="1" s="1"/>
  <c r="H7" i="1"/>
  <c r="H27" i="1" s="1"/>
  <c r="H31" i="1" s="1"/>
  <c r="G7" i="1"/>
  <c r="G27" i="1" s="1"/>
  <c r="G31" i="1" s="1"/>
  <c r="F7" i="1"/>
  <c r="E7" i="1"/>
  <c r="E27" i="1" s="1"/>
  <c r="E31" i="1" s="1"/>
  <c r="D7" i="1"/>
  <c r="D27" i="1" s="1"/>
  <c r="D31" i="1" s="1"/>
  <c r="C7" i="1"/>
  <c r="C27" i="1" s="1"/>
  <c r="C31" i="1" s="1"/>
  <c r="B7" i="1"/>
  <c r="N7" i="1" s="1"/>
  <c r="N6" i="1"/>
  <c r="N5" i="1"/>
  <c r="N4" i="1"/>
  <c r="B32" i="1" l="1"/>
  <c r="C30" i="1" s="1"/>
  <c r="C32" i="1" s="1"/>
  <c r="D30" i="1" s="1"/>
  <c r="D32" i="1" s="1"/>
  <c r="E30" i="1" s="1"/>
  <c r="E32" i="1" s="1"/>
  <c r="F30" i="1" s="1"/>
  <c r="F32" i="1" s="1"/>
  <c r="G30" i="1" s="1"/>
  <c r="G32" i="1" s="1"/>
  <c r="H30" i="1" s="1"/>
  <c r="H32" i="1" s="1"/>
  <c r="I30" i="1" s="1"/>
  <c r="I32" i="1" s="1"/>
  <c r="J30" i="1" s="1"/>
  <c r="J32" i="1" s="1"/>
  <c r="K30" i="1" s="1"/>
  <c r="K32" i="1" s="1"/>
  <c r="L30" i="1" s="1"/>
  <c r="L32" i="1" s="1"/>
  <c r="M30" i="1" s="1"/>
  <c r="M32" i="1" s="1"/>
  <c r="I39" i="1"/>
  <c r="I40" i="1" s="1"/>
</calcChain>
</file>

<file path=xl/comments1.xml><?xml version="1.0" encoding="utf-8"?>
<comments xmlns="http://schemas.openxmlformats.org/spreadsheetml/2006/main">
  <authors>
    <author>Joyce Westgard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Registrations Jan mtg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Registration Jan mtg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Jan regis fee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Registration fees Apr mtg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Registration fees Apr Mtg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Apr Mtg</t>
        </r>
      </text>
    </comment>
    <comment ref="K4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Registration fees Oct mtg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Oct Mtg Regis Fees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Annual Dues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Annual Dues payments received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Annual dues pd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Annual Dues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Annual Dues </t>
        </r>
      </text>
    </comment>
    <comment ref="J5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Annual Dues 2021-2022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Annual Dues 2021-2022</t>
        </r>
      </text>
    </comment>
    <comment ref="L5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Annual Dues</t>
        </r>
      </text>
    </comment>
    <comment ref="M6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Cancelled check for Tara Haskins re AACTE registration (not charged)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EB Retreat Working Dinner</t>
        </r>
      </text>
    </comment>
    <comment ref="J11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AACTE SLI conference registration: 
Tara Haskins $279; Rachel Oppenheim $369</t>
        </r>
      </text>
    </comment>
    <comment ref="J12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Catering for EB Retreat lunches at EWU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Reimburse Sharon Straub for gift cards to panelists, outgoing Exec Board cards and gifts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Reimburse Sharon Straub for panel gift cards Apr meeting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Reimburse Sharon re cards/gifts for Apr mtg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DOR taxes Q4 2020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Sec of State annual fee $10.00; IRS mailing of 1099 and 1096 forms $6.19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Q3 2021 DOR taxes</t>
        </r>
      </text>
    </comment>
    <comment ref="B17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Refund to PLU for overpayment of Jan 2021 meeting registration fees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pdf filler annual fee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Webroot annual payment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ink for printer 2 sets; ream of paper $351.13; zoom annual fee $161.89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WACTE Doddle Poll yearly fee for large groups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Annual USPS PO Box fee</t>
        </r>
      </text>
    </comment>
    <comment ref="L17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Annual WACTE Dropbox fee 217.31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Westgard Jan 2021 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J Westgard Feb 2021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Mar payment  $1680.00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Westgard April payment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JW invoice for May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June payment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Westgard July payment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Westgard August  payment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JW Sept invoice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Westgard invoice Oct 28th payment</t>
        </r>
      </text>
    </comment>
    <comment ref="L18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JW Nov invoice</t>
        </r>
      </text>
    </comment>
    <comment ref="M18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Jwestgard December invoice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Retreat Travel Expenses
336.77 motel 3 nights
165.17 gas
58.71 meals
4.00 parking
total 564.65</t>
        </r>
      </text>
    </comment>
    <comment ref="B21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Cooper Dec 2020 payment</t>
        </r>
      </text>
    </comment>
    <comment ref="C21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Cooper Jan 2021 Payment</t>
        </r>
      </text>
    </comment>
    <comment ref="D21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Bob Cooper Feb 2021 $2500; Mar 2021 $2500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Bob Cooper Mar 2021 paid end of Mar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Cooper April invoice</t>
        </r>
      </text>
    </comment>
    <comment ref="M21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Cooper Lobbying Nov Invoice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May invoice payment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Cooper June invoice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Cooper July invoice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Cooper Aug  invoice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Cooper Sept invoice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Cooper Oct invoice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Joyce Westgard:</t>
        </r>
        <r>
          <rPr>
            <sz val="9"/>
            <color indexed="81"/>
            <rFont val="Tahoma"/>
            <family val="2"/>
          </rPr>
          <t xml:space="preserve">
Cooper Nov invoice</t>
        </r>
      </text>
    </comment>
    <comment ref="I24" authorId="0" shapeId="0">
      <text>
        <r>
          <rPr>
            <b/>
            <sz val="9"/>
            <color indexed="81"/>
            <rFont val="Tahoma"/>
            <charset val="1"/>
          </rPr>
          <t>Joyce Westgard:</t>
        </r>
        <r>
          <rPr>
            <sz val="9"/>
            <color indexed="81"/>
            <rFont val="Tahoma"/>
            <charset val="1"/>
          </rPr>
          <t xml:space="preserve">
EB Retreat:
307.42 motel
372.16 car rental
326.80 airfare
23.82 meals
23.34 parking
40.00 bag check
18.56 mileage rt airport
1112.10 total
</t>
        </r>
      </text>
    </comment>
  </commentList>
</comments>
</file>

<file path=xl/sharedStrings.xml><?xml version="1.0" encoding="utf-8"?>
<sst xmlns="http://schemas.openxmlformats.org/spreadsheetml/2006/main" count="50" uniqueCount="48">
  <si>
    <t xml:space="preserve"> </t>
  </si>
  <si>
    <t>Year to Date</t>
  </si>
  <si>
    <t>Revenues:</t>
  </si>
  <si>
    <t>WACTE Conference Fees</t>
  </si>
  <si>
    <t>WACTE  Institution Dues</t>
  </si>
  <si>
    <t>WACTE  Miscellaneous</t>
  </si>
  <si>
    <t>Total Revenue</t>
  </si>
  <si>
    <t>Expenses:</t>
  </si>
  <si>
    <t>WACTE Bank fees</t>
  </si>
  <si>
    <t>WACTE Board Travel</t>
  </si>
  <si>
    <t>WACTE Board Meetings</t>
  </si>
  <si>
    <t>WACTE Conf Copies/Supplies</t>
  </si>
  <si>
    <t>WACTE Mtg/Conf Venue</t>
  </si>
  <si>
    <t>WACTE Day on the Hill</t>
  </si>
  <si>
    <t>WACTE Taxes-Nonprofit, DOR, etc</t>
  </si>
  <si>
    <t>WACTE Misc. (office, etc.)</t>
  </si>
  <si>
    <t>Staff-JW Exec Pymt</t>
  </si>
  <si>
    <t>Staff-JW Exec Expenses</t>
  </si>
  <si>
    <t>Staff-JW Overage Hours</t>
  </si>
  <si>
    <t>Staff-EG Lobby Pymt</t>
  </si>
  <si>
    <t>Staff-EG Lobby Expenses</t>
  </si>
  <si>
    <t>Staff-EG Consult</t>
  </si>
  <si>
    <t>Staff-EG Consult Expenses</t>
  </si>
  <si>
    <t>Staff-LP Web Dev</t>
  </si>
  <si>
    <t>Total Expenses</t>
  </si>
  <si>
    <t>Bank Net (Rev-Exp)</t>
  </si>
  <si>
    <t>WACTE Monthly Balances</t>
  </si>
  <si>
    <t>Monthly Beginning balance</t>
  </si>
  <si>
    <t>Monthly Revenue - Expenses</t>
  </si>
  <si>
    <t>Monthly Ending balance</t>
  </si>
  <si>
    <t>WACTE Year-to-Year Balances</t>
  </si>
  <si>
    <t>WACTE Beginning Cash Bal</t>
  </si>
  <si>
    <t>WACTE Reimbursed from CEEDAR for 2018 ($15204.94)</t>
  </si>
  <si>
    <t>na</t>
  </si>
  <si>
    <t>WACTE Net (Rev-Exp)</t>
  </si>
  <si>
    <t>WACTE Ending Cash Bal</t>
  </si>
  <si>
    <t>Conference Expenses/Revenue/Net</t>
  </si>
  <si>
    <t>Conference Venue Costs</t>
  </si>
  <si>
    <t>Conference Revenue</t>
  </si>
  <si>
    <t>Conference Net</t>
  </si>
  <si>
    <t>WACTE Year-to-Year Notes:</t>
  </si>
  <si>
    <t>2016:  Since Time Im -$7500; Began Exec Assist</t>
  </si>
  <si>
    <t>2017:  Delayed Dues 6 months; AACTE Grant Revenue $8000; Began Non-IHE venues</t>
  </si>
  <si>
    <t>2018:  Purchased proj&amp;comp; AACTE Grant Expenses $6000; high venue expenses; CEEDAR expenses</t>
  </si>
  <si>
    <t>2019:  CEEDAR funds received - Jan (Year1): $25,000; Oct (Year2): $25,000</t>
  </si>
  <si>
    <t>2020:  Jan 1st: incr mtg fees to $99/$159; incr annual dues @ $500; Jan mtg @PLU; April D&amp;D via zoom; July EB zoom; Oct Mtg zoom $25/person re COVID; CEEDAR balance sent to CTSP</t>
  </si>
  <si>
    <t>2021:  Jan, Apr, &amp; Oct Mtgs zoom $25/person re COVID</t>
  </si>
  <si>
    <t xml:space="preserve">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</si>
</sst>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409]mmm\-yy;@"/>
    <numFmt numFmtId="165" formatCode="&quot;$&quot;#,##0.00"/>
    <numFmt numFmtId="166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center"/>
    </xf>
    <xf numFmtId="0" fontId="4" fillId="0" borderId="0" xfId="0" applyFont="1" applyFill="1"/>
    <xf numFmtId="44" fontId="0" fillId="0" borderId="0" xfId="1" applyFont="1" applyFill="1"/>
    <xf numFmtId="165" fontId="0" fillId="0" borderId="0" xfId="0" applyNumberFormat="1" applyFill="1"/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horizontal="right"/>
    </xf>
    <xf numFmtId="0" fontId="0" fillId="0" borderId="0" xfId="0" applyFill="1"/>
    <xf numFmtId="0" fontId="3" fillId="0" borderId="1" xfId="0" applyFont="1" applyBorder="1"/>
    <xf numFmtId="44" fontId="0" fillId="2" borderId="1" xfId="1" applyFont="1" applyFill="1" applyBorder="1"/>
    <xf numFmtId="165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0" fontId="3" fillId="4" borderId="1" xfId="0" applyFont="1" applyFill="1" applyBorder="1"/>
    <xf numFmtId="44" fontId="0" fillId="4" borderId="1" xfId="1" applyFont="1" applyFill="1" applyBorder="1"/>
    <xf numFmtId="165" fontId="0" fillId="4" borderId="1" xfId="0" applyNumberFormat="1" applyFill="1" applyBorder="1"/>
    <xf numFmtId="0" fontId="3" fillId="0" borderId="0" xfId="0" applyFont="1" applyFill="1" applyBorder="1"/>
    <xf numFmtId="44" fontId="0" fillId="0" borderId="0" xfId="1" applyFont="1" applyFill="1" applyBorder="1"/>
    <xf numFmtId="165" fontId="0" fillId="0" borderId="0" xfId="0" applyNumberFormat="1" applyFill="1" applyBorder="1"/>
    <xf numFmtId="165" fontId="0" fillId="0" borderId="0" xfId="0" applyNumberFormat="1" applyFill="1" applyBorder="1" applyAlignment="1">
      <alignment horizontal="right"/>
    </xf>
    <xf numFmtId="165" fontId="0" fillId="4" borderId="1" xfId="1" applyNumberFormat="1" applyFont="1" applyFill="1" applyBorder="1"/>
    <xf numFmtId="0" fontId="3" fillId="0" borderId="2" xfId="0" applyFont="1" applyFill="1" applyBorder="1"/>
    <xf numFmtId="165" fontId="0" fillId="0" borderId="0" xfId="1" applyNumberFormat="1" applyFont="1" applyFill="1" applyBorder="1"/>
    <xf numFmtId="0" fontId="4" fillId="0" borderId="0" xfId="0" applyFont="1" applyBorder="1" applyAlignment="1">
      <alignment wrapText="1"/>
    </xf>
    <xf numFmtId="44" fontId="0" fillId="0" borderId="0" xfId="1" applyFont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3" fillId="5" borderId="1" xfId="0" applyFont="1" applyFill="1" applyBorder="1" applyAlignment="1">
      <alignment wrapText="1"/>
    </xf>
    <xf numFmtId="165" fontId="0" fillId="5" borderId="1" xfId="1" applyNumberFormat="1" applyFont="1" applyFill="1" applyBorder="1"/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0" borderId="0" xfId="0" applyFont="1" applyAlignment="1">
      <alignment wrapText="1"/>
    </xf>
    <xf numFmtId="165" fontId="2" fillId="0" borderId="0" xfId="0" applyNumberFormat="1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wrapText="1"/>
    </xf>
    <xf numFmtId="0" fontId="0" fillId="4" borderId="1" xfId="0" applyNumberFormat="1" applyFill="1" applyBorder="1"/>
    <xf numFmtId="0" fontId="0" fillId="4" borderId="1" xfId="0" applyNumberForma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1" xfId="0" applyNumberFormat="1" applyFill="1" applyBorder="1" applyAlignment="1">
      <alignment wrapText="1"/>
    </xf>
    <xf numFmtId="0" fontId="3" fillId="0" borderId="1" xfId="0" applyFont="1" applyBorder="1" applyAlignment="1">
      <alignment wrapText="1"/>
    </xf>
    <xf numFmtId="165" fontId="0" fillId="0" borderId="1" xfId="0" applyNumberFormat="1" applyFill="1" applyBorder="1" applyAlignment="1">
      <alignment horizontal="right" wrapText="1"/>
    </xf>
    <xf numFmtId="165" fontId="0" fillId="0" borderId="0" xfId="0" applyNumberFormat="1" applyFill="1" applyBorder="1" applyAlignment="1">
      <alignment wrapText="1"/>
    </xf>
    <xf numFmtId="0" fontId="4" fillId="4" borderId="1" xfId="0" applyFont="1" applyFill="1" applyBorder="1"/>
    <xf numFmtId="0" fontId="4" fillId="0" borderId="1" xfId="0" applyFont="1" applyFill="1" applyBorder="1"/>
    <xf numFmtId="44" fontId="0" fillId="0" borderId="1" xfId="1" applyFont="1" applyBorder="1"/>
    <xf numFmtId="165" fontId="0" fillId="0" borderId="1" xfId="1" applyNumberFormat="1" applyFont="1" applyBorder="1"/>
    <xf numFmtId="44" fontId="0" fillId="0" borderId="1" xfId="1" applyFont="1" applyFill="1" applyBorder="1"/>
    <xf numFmtId="166" fontId="0" fillId="0" borderId="1" xfId="0" applyNumberFormat="1" applyFill="1" applyBorder="1" applyAlignment="1">
      <alignment wrapText="1"/>
    </xf>
    <xf numFmtId="0" fontId="0" fillId="0" borderId="0" xfId="0" applyFill="1" applyBorder="1"/>
    <xf numFmtId="0" fontId="3" fillId="0" borderId="0" xfId="0" applyFont="1" applyBorder="1"/>
    <xf numFmtId="44" fontId="0" fillId="0" borderId="0" xfId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0" fontId="0" fillId="0" borderId="0" xfId="0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Fill="1" applyAlignment="1">
      <alignment horizontal="right"/>
    </xf>
    <xf numFmtId="165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2" fillId="0" borderId="3" xfId="0" applyNumberFormat="1" applyFont="1" applyFill="1" applyBorder="1" applyAlignment="1">
      <alignment horizontal="left" wrapText="1"/>
    </xf>
    <xf numFmtId="0" fontId="2" fillId="0" borderId="4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abSelected="1" topLeftCell="A18" workbookViewId="0">
      <selection activeCell="N27" sqref="N27"/>
    </sheetView>
  </sheetViews>
  <sheetFormatPr defaultRowHeight="15" x14ac:dyDescent="0.25"/>
  <cols>
    <col min="1" max="1" width="27.140625" style="66" customWidth="1"/>
    <col min="2" max="2" width="11.42578125" style="32" customWidth="1"/>
    <col min="3" max="3" width="12" style="32" customWidth="1"/>
    <col min="4" max="4" width="11.42578125" customWidth="1"/>
    <col min="5" max="5" width="11" style="33" customWidth="1"/>
    <col min="6" max="6" width="11" customWidth="1"/>
    <col min="7" max="7" width="11.28515625" customWidth="1"/>
    <col min="8" max="8" width="11.85546875" style="15" customWidth="1"/>
    <col min="9" max="10" width="11" customWidth="1"/>
    <col min="11" max="11" width="11.28515625" customWidth="1"/>
    <col min="12" max="12" width="11.85546875" customWidth="1"/>
    <col min="13" max="13" width="11.5703125" style="67" customWidth="1"/>
    <col min="14" max="14" width="13" style="65" customWidth="1"/>
  </cols>
  <sheetData>
    <row r="1" spans="1:14" s="4" customFormat="1" x14ac:dyDescent="0.25">
      <c r="A1" s="1" t="s">
        <v>0</v>
      </c>
      <c r="B1" s="2">
        <v>44197</v>
      </c>
      <c r="C1" s="2">
        <v>44228</v>
      </c>
      <c r="D1" s="2">
        <v>44256</v>
      </c>
      <c r="E1" s="2">
        <v>44287</v>
      </c>
      <c r="F1" s="2">
        <v>44317</v>
      </c>
      <c r="G1" s="2">
        <v>44348</v>
      </c>
      <c r="H1" s="2">
        <v>44378</v>
      </c>
      <c r="I1" s="2">
        <v>44409</v>
      </c>
      <c r="J1" s="2">
        <v>44440</v>
      </c>
      <c r="K1" s="2">
        <v>44470</v>
      </c>
      <c r="L1" s="2">
        <v>44501</v>
      </c>
      <c r="M1" s="2">
        <v>44531</v>
      </c>
      <c r="N1" s="3" t="s">
        <v>1</v>
      </c>
    </row>
    <row r="2" spans="1:14" s="8" customForma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s="15" customFormat="1" x14ac:dyDescent="0.25">
      <c r="A3" s="9" t="s">
        <v>2</v>
      </c>
      <c r="B3" s="10"/>
      <c r="C3" s="10"/>
      <c r="D3" s="11"/>
      <c r="E3" s="11"/>
      <c r="F3" s="11"/>
      <c r="G3" s="11"/>
      <c r="H3" s="12"/>
      <c r="I3" s="11"/>
      <c r="J3" s="11"/>
      <c r="K3" s="13"/>
      <c r="L3" s="11"/>
      <c r="M3" s="14"/>
      <c r="N3" s="14"/>
    </row>
    <row r="4" spans="1:14" x14ac:dyDescent="0.25">
      <c r="A4" s="16" t="s">
        <v>3</v>
      </c>
      <c r="B4" s="17">
        <v>3358.17</v>
      </c>
      <c r="C4" s="17">
        <v>75</v>
      </c>
      <c r="D4" s="18">
        <v>25</v>
      </c>
      <c r="E4" s="18">
        <v>889.37</v>
      </c>
      <c r="F4" s="18">
        <v>1691.33</v>
      </c>
      <c r="G4" s="18">
        <v>0</v>
      </c>
      <c r="H4" s="18">
        <v>97.94</v>
      </c>
      <c r="I4" s="18"/>
      <c r="J4" s="18"/>
      <c r="K4" s="18">
        <v>2103.79</v>
      </c>
      <c r="L4" s="18">
        <v>25</v>
      </c>
      <c r="M4" s="19"/>
      <c r="N4" s="20">
        <f t="shared" ref="N4:N25" si="0">SUM(B4:M4)</f>
        <v>8265.5999999999985</v>
      </c>
    </row>
    <row r="5" spans="1:14" x14ac:dyDescent="0.25">
      <c r="A5" s="16" t="s">
        <v>4</v>
      </c>
      <c r="B5" s="17"/>
      <c r="C5" s="17"/>
      <c r="D5" s="18"/>
      <c r="E5" s="18">
        <v>1830.44</v>
      </c>
      <c r="F5" s="18">
        <v>2000</v>
      </c>
      <c r="G5" s="18">
        <v>10111.200000000001</v>
      </c>
      <c r="H5" s="18">
        <v>19795.25</v>
      </c>
      <c r="I5" s="18">
        <v>6000</v>
      </c>
      <c r="J5" s="18">
        <v>8872.98</v>
      </c>
      <c r="K5" s="18">
        <v>3750</v>
      </c>
      <c r="L5" s="18">
        <v>1250</v>
      </c>
      <c r="M5" s="19"/>
      <c r="N5" s="20">
        <f t="shared" si="0"/>
        <v>53609.869999999995</v>
      </c>
    </row>
    <row r="6" spans="1:14" x14ac:dyDescent="0.25">
      <c r="A6" s="16" t="s">
        <v>5</v>
      </c>
      <c r="B6" s="17"/>
      <c r="C6" s="17"/>
      <c r="D6" s="18"/>
      <c r="E6" s="18"/>
      <c r="F6" s="18"/>
      <c r="G6" s="18"/>
      <c r="H6" s="18"/>
      <c r="I6" s="18"/>
      <c r="J6" s="18"/>
      <c r="K6" s="18"/>
      <c r="L6" s="18"/>
      <c r="M6" s="19">
        <v>279</v>
      </c>
      <c r="N6" s="20">
        <f t="shared" si="0"/>
        <v>279</v>
      </c>
    </row>
    <row r="7" spans="1:14" x14ac:dyDescent="0.25">
      <c r="A7" s="21" t="s">
        <v>6</v>
      </c>
      <c r="B7" s="22">
        <f t="shared" ref="B7:M7" si="1">SUM(B4:B6)</f>
        <v>3358.17</v>
      </c>
      <c r="C7" s="22">
        <f t="shared" si="1"/>
        <v>75</v>
      </c>
      <c r="D7" s="23">
        <f t="shared" si="1"/>
        <v>25</v>
      </c>
      <c r="E7" s="23">
        <f t="shared" si="1"/>
        <v>2719.81</v>
      </c>
      <c r="F7" s="23">
        <f t="shared" si="1"/>
        <v>3691.33</v>
      </c>
      <c r="G7" s="23">
        <f t="shared" si="1"/>
        <v>10111.200000000001</v>
      </c>
      <c r="H7" s="23">
        <f t="shared" si="1"/>
        <v>19893.189999999999</v>
      </c>
      <c r="I7" s="23">
        <f t="shared" si="1"/>
        <v>6000</v>
      </c>
      <c r="J7" s="23">
        <f t="shared" si="1"/>
        <v>8872.98</v>
      </c>
      <c r="K7" s="23">
        <f t="shared" si="1"/>
        <v>5853.79</v>
      </c>
      <c r="L7" s="23">
        <f t="shared" si="1"/>
        <v>1275</v>
      </c>
      <c r="M7" s="20">
        <f t="shared" si="1"/>
        <v>279</v>
      </c>
      <c r="N7" s="20">
        <f t="shared" si="0"/>
        <v>62154.469999999994</v>
      </c>
    </row>
    <row r="8" spans="1:14" s="15" customFormat="1" x14ac:dyDescent="0.25">
      <c r="A8" s="24"/>
      <c r="B8" s="25"/>
      <c r="C8" s="25"/>
      <c r="D8" s="26"/>
      <c r="E8" s="26"/>
      <c r="F8" s="26"/>
      <c r="G8" s="26"/>
      <c r="H8" s="26"/>
      <c r="I8" s="26"/>
      <c r="J8" s="26"/>
      <c r="K8" s="26"/>
      <c r="L8" s="26"/>
      <c r="M8" s="27"/>
      <c r="N8" s="27"/>
    </row>
    <row r="9" spans="1:14" s="15" customFormat="1" x14ac:dyDescent="0.25">
      <c r="A9" s="9" t="s">
        <v>7</v>
      </c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4"/>
      <c r="N9" s="27"/>
    </row>
    <row r="10" spans="1:14" x14ac:dyDescent="0.25">
      <c r="A10" s="16" t="s">
        <v>8</v>
      </c>
      <c r="B10" s="17">
        <v>10.5</v>
      </c>
      <c r="C10" s="17">
        <v>11.5</v>
      </c>
      <c r="D10" s="18">
        <v>11</v>
      </c>
      <c r="E10" s="18">
        <v>11</v>
      </c>
      <c r="F10" s="18">
        <v>11</v>
      </c>
      <c r="G10" s="18">
        <v>11</v>
      </c>
      <c r="H10" s="18">
        <v>11</v>
      </c>
      <c r="I10" s="18">
        <v>11</v>
      </c>
      <c r="J10" s="18">
        <v>11</v>
      </c>
      <c r="K10" s="18">
        <v>11</v>
      </c>
      <c r="L10" s="18">
        <v>11</v>
      </c>
      <c r="M10" s="19">
        <v>11</v>
      </c>
      <c r="N10" s="20">
        <f t="shared" si="0"/>
        <v>132</v>
      </c>
    </row>
    <row r="11" spans="1:14" x14ac:dyDescent="0.25">
      <c r="A11" s="16" t="s">
        <v>9</v>
      </c>
      <c r="B11" s="17"/>
      <c r="C11" s="17"/>
      <c r="D11" s="18"/>
      <c r="E11" s="18"/>
      <c r="F11" s="18"/>
      <c r="G11" s="18"/>
      <c r="H11" s="18">
        <v>647.65</v>
      </c>
      <c r="I11" s="18"/>
      <c r="J11" s="18">
        <v>648</v>
      </c>
      <c r="K11" s="18"/>
      <c r="L11" s="18"/>
      <c r="M11" s="19"/>
      <c r="N11" s="20">
        <f t="shared" si="0"/>
        <v>1295.6500000000001</v>
      </c>
    </row>
    <row r="12" spans="1:14" x14ac:dyDescent="0.25">
      <c r="A12" s="16" t="s">
        <v>10</v>
      </c>
      <c r="B12" s="17"/>
      <c r="C12" s="17"/>
      <c r="D12" s="18"/>
      <c r="E12" s="18"/>
      <c r="F12" s="18"/>
      <c r="G12" s="18"/>
      <c r="H12" s="18"/>
      <c r="I12" s="18"/>
      <c r="J12" s="18">
        <v>796.26</v>
      </c>
      <c r="K12" s="18"/>
      <c r="L12" s="18"/>
      <c r="M12" s="19"/>
      <c r="N12" s="20">
        <f t="shared" si="0"/>
        <v>796.26</v>
      </c>
    </row>
    <row r="13" spans="1:14" x14ac:dyDescent="0.25">
      <c r="A13" s="16" t="s">
        <v>11</v>
      </c>
      <c r="B13" s="17"/>
      <c r="C13" s="17"/>
      <c r="D13" s="18"/>
      <c r="E13" s="18">
        <v>496.7</v>
      </c>
      <c r="F13" s="18"/>
      <c r="G13" s="18">
        <v>103.85</v>
      </c>
      <c r="H13" s="18">
        <v>77.540000000000006</v>
      </c>
      <c r="I13" s="18"/>
      <c r="J13" s="18"/>
      <c r="K13" s="18"/>
      <c r="L13" s="18"/>
      <c r="M13" s="19"/>
      <c r="N13" s="20">
        <f t="shared" si="0"/>
        <v>678.08999999999992</v>
      </c>
    </row>
    <row r="14" spans="1:14" x14ac:dyDescent="0.25">
      <c r="A14" s="16" t="s">
        <v>12</v>
      </c>
      <c r="B14" s="1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20">
        <f t="shared" si="0"/>
        <v>0</v>
      </c>
    </row>
    <row r="15" spans="1:14" x14ac:dyDescent="0.25">
      <c r="A15" s="16" t="s">
        <v>13</v>
      </c>
      <c r="B15" s="17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20">
        <f t="shared" si="0"/>
        <v>0</v>
      </c>
    </row>
    <row r="16" spans="1:14" x14ac:dyDescent="0.25">
      <c r="A16" s="16" t="s">
        <v>14</v>
      </c>
      <c r="B16" s="17"/>
      <c r="C16" s="17">
        <v>275.54000000000002</v>
      </c>
      <c r="D16" s="18">
        <v>16.190000000000001</v>
      </c>
      <c r="E16" s="18"/>
      <c r="F16" s="18"/>
      <c r="G16" s="18"/>
      <c r="H16" s="18"/>
      <c r="I16" s="18"/>
      <c r="J16" s="18"/>
      <c r="K16" s="18">
        <v>86.68</v>
      </c>
      <c r="L16" s="18"/>
      <c r="M16" s="19"/>
      <c r="N16" s="20">
        <f t="shared" si="0"/>
        <v>378.41</v>
      </c>
    </row>
    <row r="17" spans="1:14" x14ac:dyDescent="0.25">
      <c r="A17" s="16" t="s">
        <v>15</v>
      </c>
      <c r="B17" s="17">
        <v>150</v>
      </c>
      <c r="C17" s="17">
        <v>72</v>
      </c>
      <c r="D17" s="18">
        <v>215.99</v>
      </c>
      <c r="E17" s="18">
        <v>513.02</v>
      </c>
      <c r="F17" s="18"/>
      <c r="G17" s="18">
        <v>83.4</v>
      </c>
      <c r="H17" s="18"/>
      <c r="I17" s="18"/>
      <c r="J17" s="18"/>
      <c r="K17" s="18">
        <v>70</v>
      </c>
      <c r="L17" s="18">
        <v>217.31</v>
      </c>
      <c r="M17" s="19"/>
      <c r="N17" s="20">
        <f t="shared" si="0"/>
        <v>1321.72</v>
      </c>
    </row>
    <row r="18" spans="1:14" x14ac:dyDescent="0.25">
      <c r="A18" s="16" t="s">
        <v>16</v>
      </c>
      <c r="B18" s="17">
        <v>1680</v>
      </c>
      <c r="C18" s="17">
        <v>1680</v>
      </c>
      <c r="D18" s="18">
        <v>1680</v>
      </c>
      <c r="E18" s="18">
        <v>1680</v>
      </c>
      <c r="F18" s="18">
        <v>1680</v>
      </c>
      <c r="G18" s="18">
        <v>1680</v>
      </c>
      <c r="H18" s="18">
        <v>1680</v>
      </c>
      <c r="I18" s="18">
        <v>1680</v>
      </c>
      <c r="J18" s="18">
        <v>1680</v>
      </c>
      <c r="K18" s="18">
        <v>1680</v>
      </c>
      <c r="L18" s="18">
        <v>1680</v>
      </c>
      <c r="M18" s="19">
        <v>1680</v>
      </c>
      <c r="N18" s="20">
        <f t="shared" si="0"/>
        <v>20160</v>
      </c>
    </row>
    <row r="19" spans="1:14" x14ac:dyDescent="0.25">
      <c r="A19" s="16" t="s">
        <v>17</v>
      </c>
      <c r="B19" s="17"/>
      <c r="C19" s="17"/>
      <c r="D19" s="18"/>
      <c r="E19" s="18"/>
      <c r="F19" s="18"/>
      <c r="G19" s="18"/>
      <c r="H19" s="18">
        <v>564.65</v>
      </c>
      <c r="I19" s="18"/>
      <c r="J19" s="18"/>
      <c r="K19" s="18"/>
      <c r="L19" s="18"/>
      <c r="M19" s="19"/>
      <c r="N19" s="20">
        <f t="shared" si="0"/>
        <v>564.65</v>
      </c>
    </row>
    <row r="20" spans="1:14" x14ac:dyDescent="0.25">
      <c r="A20" s="16" t="s">
        <v>18</v>
      </c>
      <c r="B20" s="17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20">
        <f t="shared" si="0"/>
        <v>0</v>
      </c>
    </row>
    <row r="21" spans="1:14" x14ac:dyDescent="0.25">
      <c r="A21" s="16" t="s">
        <v>19</v>
      </c>
      <c r="B21" s="17">
        <v>1250</v>
      </c>
      <c r="C21" s="17">
        <v>2500</v>
      </c>
      <c r="D21" s="18">
        <v>5000</v>
      </c>
      <c r="E21" s="18">
        <v>0</v>
      </c>
      <c r="F21" s="18">
        <v>2500</v>
      </c>
      <c r="G21" s="18"/>
      <c r="H21" s="18"/>
      <c r="I21" s="18"/>
      <c r="J21" s="18"/>
      <c r="K21" s="18"/>
      <c r="L21" s="18"/>
      <c r="M21" s="19">
        <v>100</v>
      </c>
      <c r="N21" s="20">
        <f t="shared" si="0"/>
        <v>11350</v>
      </c>
    </row>
    <row r="22" spans="1:14" x14ac:dyDescent="0.25">
      <c r="A22" s="16" t="s">
        <v>20</v>
      </c>
      <c r="B22" s="17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20">
        <f t="shared" si="0"/>
        <v>0</v>
      </c>
    </row>
    <row r="23" spans="1:14" x14ac:dyDescent="0.25">
      <c r="A23" s="16" t="s">
        <v>21</v>
      </c>
      <c r="B23" s="17"/>
      <c r="C23" s="17"/>
      <c r="D23" s="18"/>
      <c r="E23" s="18"/>
      <c r="F23" s="18"/>
      <c r="G23" s="18">
        <v>1250</v>
      </c>
      <c r="H23" s="18">
        <v>1250</v>
      </c>
      <c r="I23" s="18">
        <v>1250</v>
      </c>
      <c r="J23" s="18">
        <v>1250</v>
      </c>
      <c r="K23" s="18">
        <v>1250</v>
      </c>
      <c r="L23" s="18">
        <v>1250</v>
      </c>
      <c r="M23" s="19">
        <v>1150</v>
      </c>
      <c r="N23" s="20">
        <f t="shared" si="0"/>
        <v>8650</v>
      </c>
    </row>
    <row r="24" spans="1:14" x14ac:dyDescent="0.25">
      <c r="A24" s="16" t="s">
        <v>22</v>
      </c>
      <c r="B24" s="17"/>
      <c r="C24" s="17"/>
      <c r="D24" s="18"/>
      <c r="E24" s="18"/>
      <c r="F24" s="18"/>
      <c r="G24" s="18"/>
      <c r="H24" s="18"/>
      <c r="I24" s="18">
        <v>1112.0999999999999</v>
      </c>
      <c r="J24" s="18"/>
      <c r="K24" s="18"/>
      <c r="L24" s="18"/>
      <c r="M24" s="19"/>
      <c r="N24" s="20">
        <f t="shared" si="0"/>
        <v>1112.0999999999999</v>
      </c>
    </row>
    <row r="25" spans="1:14" x14ac:dyDescent="0.25">
      <c r="A25" s="16" t="s">
        <v>23</v>
      </c>
      <c r="B25" s="17">
        <v>100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20">
        <f t="shared" si="0"/>
        <v>100</v>
      </c>
    </row>
    <row r="26" spans="1:14" x14ac:dyDescent="0.25">
      <c r="A26" s="21" t="s">
        <v>24</v>
      </c>
      <c r="B26" s="22">
        <f t="shared" ref="B26:M26" si="2">SUM(B10:B25)</f>
        <v>3190.5</v>
      </c>
      <c r="C26" s="22">
        <f t="shared" si="2"/>
        <v>4539.04</v>
      </c>
      <c r="D26" s="22">
        <f t="shared" si="2"/>
        <v>6923.18</v>
      </c>
      <c r="E26" s="22">
        <f t="shared" si="2"/>
        <v>2700.7200000000003</v>
      </c>
      <c r="F26" s="22">
        <f t="shared" si="2"/>
        <v>4191</v>
      </c>
      <c r="G26" s="22">
        <f t="shared" si="2"/>
        <v>3128.25</v>
      </c>
      <c r="H26" s="22">
        <f t="shared" si="2"/>
        <v>4230.84</v>
      </c>
      <c r="I26" s="22">
        <f t="shared" si="2"/>
        <v>4053.1</v>
      </c>
      <c r="J26" s="22">
        <f t="shared" si="2"/>
        <v>4385.26</v>
      </c>
      <c r="K26" s="22">
        <f t="shared" si="2"/>
        <v>3097.6800000000003</v>
      </c>
      <c r="L26" s="22">
        <f t="shared" si="2"/>
        <v>3158.31</v>
      </c>
      <c r="M26" s="22">
        <f t="shared" si="2"/>
        <v>2941</v>
      </c>
      <c r="N26" s="20">
        <f>SUM(N10:N25)</f>
        <v>46538.879999999997</v>
      </c>
    </row>
    <row r="27" spans="1:14" x14ac:dyDescent="0.25">
      <c r="A27" s="21" t="s">
        <v>25</v>
      </c>
      <c r="B27" s="28">
        <f t="shared" ref="B27:M27" si="3">B7-B26</f>
        <v>167.67000000000007</v>
      </c>
      <c r="C27" s="28">
        <f t="shared" si="3"/>
        <v>-4464.04</v>
      </c>
      <c r="D27" s="28">
        <f t="shared" si="3"/>
        <v>-6898.18</v>
      </c>
      <c r="E27" s="28">
        <f t="shared" si="3"/>
        <v>19.089999999999691</v>
      </c>
      <c r="F27" s="28">
        <f t="shared" si="3"/>
        <v>-499.67000000000007</v>
      </c>
      <c r="G27" s="28">
        <f t="shared" si="3"/>
        <v>6982.9500000000007</v>
      </c>
      <c r="H27" s="28">
        <f t="shared" si="3"/>
        <v>15662.349999999999</v>
      </c>
      <c r="I27" s="28">
        <f t="shared" si="3"/>
        <v>1946.9</v>
      </c>
      <c r="J27" s="28">
        <f t="shared" si="3"/>
        <v>4487.7199999999993</v>
      </c>
      <c r="K27" s="28">
        <f t="shared" si="3"/>
        <v>2756.1099999999997</v>
      </c>
      <c r="L27" s="28">
        <f t="shared" si="3"/>
        <v>-1883.31</v>
      </c>
      <c r="M27" s="28">
        <f t="shared" si="3"/>
        <v>-2662</v>
      </c>
      <c r="N27" s="20" t="s">
        <v>47</v>
      </c>
    </row>
    <row r="28" spans="1:14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7"/>
    </row>
    <row r="29" spans="1:14" x14ac:dyDescent="0.25">
      <c r="A29" s="31" t="s">
        <v>26</v>
      </c>
      <c r="B29" s="32" t="s">
        <v>0</v>
      </c>
      <c r="D29" s="33"/>
      <c r="F29" s="33"/>
      <c r="G29" s="33"/>
      <c r="H29" s="11"/>
      <c r="I29" s="33"/>
      <c r="J29" s="33"/>
      <c r="K29" s="33"/>
      <c r="L29" s="33"/>
      <c r="M29" s="14"/>
      <c r="N29" s="34"/>
    </row>
    <row r="30" spans="1:14" x14ac:dyDescent="0.25">
      <c r="A30" s="35" t="s">
        <v>27</v>
      </c>
      <c r="B30" s="36">
        <v>43866.77</v>
      </c>
      <c r="C30" s="36">
        <f>SUM(B32)</f>
        <v>44034.439999999995</v>
      </c>
      <c r="D30" s="36">
        <f>SUM(C32)</f>
        <v>39570.399999999994</v>
      </c>
      <c r="E30" s="36">
        <f t="shared" ref="E30:M30" si="4">SUM(D32)</f>
        <v>32672.219999999994</v>
      </c>
      <c r="F30" s="36">
        <f t="shared" si="4"/>
        <v>32691.309999999994</v>
      </c>
      <c r="G30" s="36">
        <f t="shared" si="4"/>
        <v>32191.639999999992</v>
      </c>
      <c r="H30" s="36">
        <f t="shared" si="4"/>
        <v>39174.589999999997</v>
      </c>
      <c r="I30" s="36">
        <f t="shared" si="4"/>
        <v>54836.939999999995</v>
      </c>
      <c r="J30" s="36">
        <f t="shared" si="4"/>
        <v>56783.839999999997</v>
      </c>
      <c r="K30" s="36">
        <f t="shared" si="4"/>
        <v>61271.56</v>
      </c>
      <c r="L30" s="36">
        <f t="shared" si="4"/>
        <v>64027.67</v>
      </c>
      <c r="M30" s="36">
        <f t="shared" si="4"/>
        <v>62144.36</v>
      </c>
      <c r="N30" s="34"/>
    </row>
    <row r="31" spans="1:14" ht="15.75" customHeight="1" x14ac:dyDescent="0.25">
      <c r="A31" s="35" t="s">
        <v>28</v>
      </c>
      <c r="B31" s="36">
        <f t="shared" ref="B31:M31" si="5">SUM(B27)</f>
        <v>167.67000000000007</v>
      </c>
      <c r="C31" s="36">
        <f t="shared" si="5"/>
        <v>-4464.04</v>
      </c>
      <c r="D31" s="36">
        <f t="shared" si="5"/>
        <v>-6898.18</v>
      </c>
      <c r="E31" s="36">
        <f t="shared" si="5"/>
        <v>19.089999999999691</v>
      </c>
      <c r="F31" s="36">
        <f t="shared" si="5"/>
        <v>-499.67000000000007</v>
      </c>
      <c r="G31" s="36">
        <f t="shared" si="5"/>
        <v>6982.9500000000007</v>
      </c>
      <c r="H31" s="36">
        <f t="shared" si="5"/>
        <v>15662.349999999999</v>
      </c>
      <c r="I31" s="36">
        <f t="shared" si="5"/>
        <v>1946.9</v>
      </c>
      <c r="J31" s="36">
        <f t="shared" si="5"/>
        <v>4487.7199999999993</v>
      </c>
      <c r="K31" s="36">
        <f t="shared" si="5"/>
        <v>2756.1099999999997</v>
      </c>
      <c r="L31" s="36">
        <f t="shared" si="5"/>
        <v>-1883.31</v>
      </c>
      <c r="M31" s="36">
        <f t="shared" si="5"/>
        <v>-2662</v>
      </c>
      <c r="N31" s="34"/>
    </row>
    <row r="32" spans="1:14" ht="15.75" customHeight="1" x14ac:dyDescent="0.25">
      <c r="A32" s="35" t="s">
        <v>29</v>
      </c>
      <c r="B32" s="36">
        <f>SUM(B30+B31)</f>
        <v>44034.439999999995</v>
      </c>
      <c r="C32" s="36">
        <f t="shared" ref="C32:M32" si="6">SUM(C30+C31)</f>
        <v>39570.399999999994</v>
      </c>
      <c r="D32" s="36">
        <f t="shared" si="6"/>
        <v>32672.219999999994</v>
      </c>
      <c r="E32" s="36">
        <f t="shared" si="6"/>
        <v>32691.309999999994</v>
      </c>
      <c r="F32" s="36">
        <f t="shared" si="6"/>
        <v>32191.639999999992</v>
      </c>
      <c r="G32" s="36">
        <f t="shared" si="6"/>
        <v>39174.589999999997</v>
      </c>
      <c r="H32" s="36">
        <f t="shared" si="6"/>
        <v>54836.939999999995</v>
      </c>
      <c r="I32" s="36">
        <f t="shared" si="6"/>
        <v>56783.839999999997</v>
      </c>
      <c r="J32" s="36">
        <f t="shared" si="6"/>
        <v>61271.56</v>
      </c>
      <c r="K32" s="36">
        <f t="shared" si="6"/>
        <v>64027.67</v>
      </c>
      <c r="L32" s="36">
        <f t="shared" si="6"/>
        <v>62144.36</v>
      </c>
      <c r="M32" s="36">
        <f t="shared" si="6"/>
        <v>59482.36</v>
      </c>
      <c r="N32" s="34"/>
    </row>
    <row r="33" spans="1:14" ht="4.5" hidden="1" customHeight="1" x14ac:dyDescent="0.25">
      <c r="A33" s="37"/>
      <c r="B33" s="38"/>
      <c r="C33" s="30"/>
      <c r="D33" s="30"/>
      <c r="E33" s="30"/>
      <c r="F33" s="30"/>
      <c r="G33" s="30"/>
      <c r="H33" s="30"/>
      <c r="I33" s="30"/>
      <c r="J33" s="30"/>
      <c r="K33" s="26"/>
      <c r="L33" s="26"/>
      <c r="M33" s="27"/>
      <c r="N33" s="27"/>
    </row>
    <row r="34" spans="1:14" x14ac:dyDescent="0.25">
      <c r="A34" s="39"/>
      <c r="D34" s="33"/>
      <c r="F34" s="33"/>
      <c r="G34" s="33"/>
      <c r="H34" s="11"/>
      <c r="I34" s="33"/>
      <c r="J34" s="33"/>
      <c r="K34" s="33"/>
      <c r="L34" s="33"/>
      <c r="M34" s="14"/>
      <c r="N34" s="34"/>
    </row>
    <row r="35" spans="1:14" s="15" customFormat="1" ht="15" customHeight="1" x14ac:dyDescent="0.25">
      <c r="A35" s="70" t="s">
        <v>30</v>
      </c>
      <c r="B35" s="71"/>
      <c r="C35" s="71"/>
      <c r="D35" s="71"/>
      <c r="E35" s="71"/>
      <c r="F35" s="71"/>
      <c r="G35" s="71"/>
      <c r="H35" s="71"/>
      <c r="I35" s="71"/>
      <c r="J35" s="40"/>
      <c r="K35" s="40"/>
      <c r="L35" s="40"/>
      <c r="M35" s="40" t="s">
        <v>0</v>
      </c>
      <c r="N35" s="40"/>
    </row>
    <row r="36" spans="1:14" x14ac:dyDescent="0.25">
      <c r="A36" s="41"/>
      <c r="B36" s="42">
        <v>2014</v>
      </c>
      <c r="C36" s="42">
        <v>2015</v>
      </c>
      <c r="D36" s="42">
        <v>2016</v>
      </c>
      <c r="E36" s="42">
        <v>2017</v>
      </c>
      <c r="F36" s="42">
        <v>2018</v>
      </c>
      <c r="G36" s="42">
        <v>2019</v>
      </c>
      <c r="H36" s="42">
        <v>2020</v>
      </c>
      <c r="I36" s="43">
        <v>2021</v>
      </c>
      <c r="J36" s="40"/>
      <c r="K36" s="40"/>
      <c r="L36" s="40"/>
      <c r="M36" s="40"/>
      <c r="N36" s="40"/>
    </row>
    <row r="37" spans="1:14" x14ac:dyDescent="0.25">
      <c r="A37" s="44" t="s">
        <v>31</v>
      </c>
      <c r="B37" s="45">
        <v>46047.55</v>
      </c>
      <c r="C37" s="45">
        <v>59362.31</v>
      </c>
      <c r="D37" s="45">
        <v>71729.600000000006</v>
      </c>
      <c r="E37" s="45">
        <v>64189.63</v>
      </c>
      <c r="F37" s="45">
        <v>60769.82</v>
      </c>
      <c r="G37" s="45">
        <v>19397.810000000001</v>
      </c>
      <c r="H37" s="46">
        <v>20730.759999999998</v>
      </c>
      <c r="I37" s="47">
        <v>43866.77</v>
      </c>
      <c r="J37" s="26"/>
      <c r="K37" s="26"/>
      <c r="L37" s="26"/>
      <c r="M37" s="27"/>
      <c r="N37" s="27"/>
    </row>
    <row r="38" spans="1:14" ht="26.25" x14ac:dyDescent="0.25">
      <c r="A38" s="48" t="s">
        <v>32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15204.94</v>
      </c>
      <c r="H38" s="46">
        <v>0</v>
      </c>
      <c r="I38" s="49" t="s">
        <v>33</v>
      </c>
      <c r="J38" s="26"/>
      <c r="K38" s="26"/>
      <c r="L38" s="26"/>
      <c r="M38" s="27"/>
      <c r="N38" s="27"/>
    </row>
    <row r="39" spans="1:14" x14ac:dyDescent="0.25">
      <c r="A39" s="48" t="s">
        <v>34</v>
      </c>
      <c r="B39" s="45">
        <v>13314.76</v>
      </c>
      <c r="C39" s="45">
        <v>12367.29</v>
      </c>
      <c r="D39" s="45">
        <v>-7539.97</v>
      </c>
      <c r="E39" s="45">
        <v>-3419.81</v>
      </c>
      <c r="F39" s="45">
        <f>SUM(F40-F37)</f>
        <v>-41372.009999999995</v>
      </c>
      <c r="G39" s="26">
        <v>-13871.99</v>
      </c>
      <c r="H39" s="46">
        <v>-3340.32</v>
      </c>
      <c r="I39" s="47">
        <f>SUM(B31:M31)</f>
        <v>15615.59</v>
      </c>
      <c r="J39" s="50"/>
      <c r="K39" s="26"/>
      <c r="L39" s="26"/>
      <c r="M39" s="27"/>
      <c r="N39" s="27"/>
    </row>
    <row r="40" spans="1:14" x14ac:dyDescent="0.25">
      <c r="A40" s="51" t="s">
        <v>35</v>
      </c>
      <c r="B40" s="45">
        <v>59362.31</v>
      </c>
      <c r="C40" s="45">
        <v>71729.600000000006</v>
      </c>
      <c r="D40" s="45">
        <v>64189.63</v>
      </c>
      <c r="E40" s="45">
        <v>60769.82</v>
      </c>
      <c r="F40" s="45">
        <v>19397.810000000001</v>
      </c>
      <c r="G40" s="45">
        <f>SUM(G37:G39)</f>
        <v>20730.760000000002</v>
      </c>
      <c r="H40" s="46">
        <v>43866.77</v>
      </c>
      <c r="I40" s="47">
        <f>SUM(I37+I39)</f>
        <v>59482.36</v>
      </c>
      <c r="J40" s="50"/>
      <c r="K40" s="26"/>
      <c r="L40" s="26"/>
      <c r="M40" s="27"/>
      <c r="N40" s="27"/>
    </row>
    <row r="41" spans="1:14" x14ac:dyDescent="0.25">
      <c r="A41" s="52"/>
      <c r="B41" s="45"/>
      <c r="C41" s="45"/>
      <c r="D41" s="45"/>
      <c r="E41" s="45"/>
      <c r="F41" s="45"/>
      <c r="G41" s="45"/>
      <c r="H41" s="46"/>
      <c r="I41" s="47"/>
      <c r="J41" s="50"/>
      <c r="K41" s="26"/>
      <c r="L41" s="26"/>
      <c r="M41" s="27"/>
      <c r="N41" s="27"/>
    </row>
    <row r="42" spans="1:14" x14ac:dyDescent="0.25">
      <c r="A42" s="51" t="s">
        <v>36</v>
      </c>
      <c r="B42" s="45"/>
      <c r="C42" s="45"/>
      <c r="D42" s="45"/>
      <c r="E42" s="45"/>
      <c r="F42" s="45"/>
      <c r="G42" s="45"/>
      <c r="H42" s="46"/>
      <c r="I42" s="47"/>
      <c r="J42" s="50"/>
      <c r="K42" s="26"/>
      <c r="L42" s="26"/>
      <c r="M42" s="27"/>
      <c r="N42" s="27"/>
    </row>
    <row r="43" spans="1:14" x14ac:dyDescent="0.25">
      <c r="A43" s="16" t="s">
        <v>37</v>
      </c>
      <c r="B43" s="53">
        <v>8042.52</v>
      </c>
      <c r="C43" s="53">
        <v>11166.48</v>
      </c>
      <c r="D43" s="53">
        <v>14494.45</v>
      </c>
      <c r="E43" s="54">
        <v>18149.080000000002</v>
      </c>
      <c r="F43" s="46">
        <v>44415.98</v>
      </c>
      <c r="G43" s="53">
        <v>24029.64</v>
      </c>
      <c r="H43" s="46">
        <v>1643.92</v>
      </c>
      <c r="I43" s="47">
        <v>0</v>
      </c>
      <c r="J43" s="50"/>
      <c r="K43" s="26"/>
      <c r="L43" s="26"/>
      <c r="M43" s="27"/>
      <c r="N43" s="27"/>
    </row>
    <row r="44" spans="1:14" x14ac:dyDescent="0.25">
      <c r="A44" s="16" t="s">
        <v>38</v>
      </c>
      <c r="B44" s="53">
        <v>10025</v>
      </c>
      <c r="C44" s="53">
        <v>11575</v>
      </c>
      <c r="D44" s="53">
        <v>13702</v>
      </c>
      <c r="E44" s="54">
        <v>17686.439999999999</v>
      </c>
      <c r="F44" s="46">
        <v>22641.23</v>
      </c>
      <c r="G44" s="53">
        <v>22907.4</v>
      </c>
      <c r="H44" s="55">
        <v>17045.560000000001</v>
      </c>
      <c r="I44" s="56">
        <v>8265.6</v>
      </c>
      <c r="J44" s="57"/>
      <c r="K44" s="57"/>
      <c r="L44" s="57"/>
      <c r="M44" s="7"/>
      <c r="N44" s="27"/>
    </row>
    <row r="45" spans="1:14" x14ac:dyDescent="0.25">
      <c r="A45" s="16" t="s">
        <v>39</v>
      </c>
      <c r="B45" s="53">
        <v>1982.48</v>
      </c>
      <c r="C45" s="53">
        <v>408.52</v>
      </c>
      <c r="D45" s="54">
        <v>-792.45</v>
      </c>
      <c r="E45" s="54">
        <v>-462.64</v>
      </c>
      <c r="F45" s="45">
        <f>SUM(F44-F43)</f>
        <v>-21774.750000000004</v>
      </c>
      <c r="G45" s="45">
        <f>SUM(G44-G43)</f>
        <v>-1122.239999999998</v>
      </c>
      <c r="H45" s="46">
        <f>SUM(H44-H43)</f>
        <v>15401.640000000001</v>
      </c>
      <c r="I45" s="46">
        <f>SUM(I44-I43)</f>
        <v>8265.6</v>
      </c>
      <c r="J45" s="57"/>
      <c r="K45" s="26"/>
      <c r="L45" s="26"/>
      <c r="M45" s="27"/>
      <c r="N45" s="27"/>
    </row>
    <row r="46" spans="1:14" x14ac:dyDescent="0.25">
      <c r="A46" s="58"/>
      <c r="B46" s="59"/>
      <c r="C46" s="59"/>
      <c r="D46" s="60"/>
      <c r="E46" s="60"/>
      <c r="F46" s="61"/>
      <c r="G46" s="61"/>
      <c r="H46" s="26"/>
      <c r="I46" s="62"/>
      <c r="J46" s="57"/>
      <c r="K46" s="26"/>
      <c r="L46" s="26"/>
      <c r="M46" s="27"/>
      <c r="N46" s="27"/>
    </row>
    <row r="47" spans="1:14" s="64" customFormat="1" x14ac:dyDescent="0.25">
      <c r="A47" s="72" t="s">
        <v>40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63"/>
    </row>
    <row r="48" spans="1:14" x14ac:dyDescent="0.25">
      <c r="A48" s="69" t="s">
        <v>41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</row>
    <row r="49" spans="1:14" x14ac:dyDescent="0.25">
      <c r="A49" s="69" t="s">
        <v>42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</row>
    <row r="50" spans="1:14" x14ac:dyDescent="0.25">
      <c r="A50" s="69" t="s">
        <v>43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34"/>
    </row>
    <row r="51" spans="1:14" x14ac:dyDescent="0.25">
      <c r="A51" s="69" t="s">
        <v>44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1:14" ht="16.5" customHeight="1" x14ac:dyDescent="0.25">
      <c r="A52" s="68" t="s">
        <v>45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spans="1:14" x14ac:dyDescent="0.25">
      <c r="A53" s="69" t="s">
        <v>46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</row>
  </sheetData>
  <mergeCells count="8">
    <mergeCell ref="A52:M52"/>
    <mergeCell ref="A53:M53"/>
    <mergeCell ref="A35:I35"/>
    <mergeCell ref="A47:M47"/>
    <mergeCell ref="A48:M48"/>
    <mergeCell ref="A49:M49"/>
    <mergeCell ref="A50:M50"/>
    <mergeCell ref="A51:M5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Westgard</dc:creator>
  <cp:lastModifiedBy>Joyce Westgard</cp:lastModifiedBy>
  <dcterms:created xsi:type="dcterms:W3CDTF">2022-01-20T23:19:37Z</dcterms:created>
  <dcterms:modified xsi:type="dcterms:W3CDTF">2022-01-27T17:26:29Z</dcterms:modified>
</cp:coreProperties>
</file>